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A:\allgemein\Mitarbeiter\Marc Opitz\Privat\Alle Artikel\"/>
    </mc:Choice>
  </mc:AlternateContent>
  <workbookProtection workbookAlgorithmName="SHA-512" workbookHashValue="uknsVD18fix7ymjr4RJT2Fd7W3Ck5nr072wkv1naSqftYrZpbvRF3+s+X7GNZv2tWEO9mjmNLrKAEwbBBX4Hmw==" workbookSaltValue="knahagukmJG3f2AQbGxXnw==" workbookSpinCount="100000" lockStructure="1"/>
  <bookViews>
    <workbookView xWindow="0" yWindow="0" windowWidth="28800" windowHeight="13710" xr2:uid="{BE27FE3F-AB56-4764-93B4-65D7D0F54D4E}"/>
  </bookViews>
  <sheets>
    <sheet name="Renditeberechnung" sheetId="1" r:id="rId1"/>
    <sheet name="Grunderwerbsteuer" sheetId="2" r:id="rId2"/>
    <sheet name="Maklercourtage" sheetId="3" r:id="rId3"/>
    <sheet name="Instandhaltung" sheetId="4" r:id="rId4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25" i="1" l="1"/>
  <c r="G19" i="1"/>
  <c r="G18" i="1"/>
  <c r="G15" i="1"/>
  <c r="E27" i="1" l="1"/>
  <c r="G17" i="1"/>
  <c r="D16" i="1"/>
  <c r="G16" i="1" s="1"/>
  <c r="G22" i="1" l="1"/>
  <c r="E28" i="1" s="1"/>
  <c r="G27" i="1" s="1"/>
  <c r="G20" i="1"/>
  <c r="D20" i="1" s="1"/>
  <c r="E24" i="1"/>
  <c r="G24" i="1" s="1"/>
</calcChain>
</file>

<file path=xl/sharedStrings.xml><?xml version="1.0" encoding="utf-8"?>
<sst xmlns="http://schemas.openxmlformats.org/spreadsheetml/2006/main" count="66" uniqueCount="45">
  <si>
    <t>Rendite von Eigentumswohnungen</t>
  </si>
  <si>
    <t>Jahreskaltmiete</t>
  </si>
  <si>
    <t>Grunderwerbsteuer</t>
  </si>
  <si>
    <t>Maklergebühren</t>
  </si>
  <si>
    <t>Instandhaltung pro Jahr</t>
  </si>
  <si>
    <t>Investitionskosten</t>
  </si>
  <si>
    <t>Brandenburg</t>
  </si>
  <si>
    <t>Nordrhein-Westfalen</t>
  </si>
  <si>
    <t>Saarland</t>
  </si>
  <si>
    <t>Schleswig-Holstein</t>
  </si>
  <si>
    <t>Thüringen</t>
  </si>
  <si>
    <t>Berlin</t>
  </si>
  <si>
    <t>Hessen</t>
  </si>
  <si>
    <t>Baden-Württemberg</t>
  </si>
  <si>
    <t>Bremen</t>
  </si>
  <si>
    <t>Mecklenburg-Vorpommern</t>
  </si>
  <si>
    <t>Niedersachsen</t>
  </si>
  <si>
    <t>Rheinland-Pfalz</t>
  </si>
  <si>
    <t>Sachsen-Anhalt</t>
  </si>
  <si>
    <t>Hamburg</t>
  </si>
  <si>
    <t>Bayern</t>
  </si>
  <si>
    <t>Sachsen</t>
  </si>
  <si>
    <t>Bundesland (Auswahl)</t>
  </si>
  <si>
    <t>=</t>
  </si>
  <si>
    <t>0 bis 21 Jahre</t>
  </si>
  <si>
    <t>22 bis 31 Jahre</t>
  </si>
  <si>
    <t>ab 32 Jahre</t>
  </si>
  <si>
    <t>Größe der Wohnung in m² (Eingabe)</t>
  </si>
  <si>
    <t>Alter der Wohnung (Auswahl)</t>
  </si>
  <si>
    <t>Eingaben</t>
  </si>
  <si>
    <t>Ergebnisse</t>
  </si>
  <si>
    <t xml:space="preserve">Nettomietrendite:    </t>
  </si>
  <si>
    <t>Auswahl</t>
  </si>
  <si>
    <t>x%</t>
  </si>
  <si>
    <t>X € p.a.</t>
  </si>
  <si>
    <t>Quellen:</t>
  </si>
  <si>
    <t xml:space="preserve">Bruttomietrendite:    </t>
  </si>
  <si>
    <t>Kaufnebenkosten</t>
  </si>
  <si>
    <t>Ist ein Makler im Spiel? (Auswahl)</t>
  </si>
  <si>
    <t>Anmerkungen:</t>
  </si>
  <si>
    <t>Notar und Grundbuchamt (ca.)</t>
  </si>
  <si>
    <t>Kaufpreis in vollen Euro (Eingabe)</t>
  </si>
  <si>
    <t>Monatliche Kaltmiete in vollen Euro (Eingabe)</t>
  </si>
  <si>
    <t>Maklerkosten werden länderspezifisch herangezogen. Als Kosten für Notar und Grundbuchamt werden 1,5% des Kaufpreises angesetzt.</t>
  </si>
  <si>
    <t>Wolters Kluwer Deutschland GmbH, Springer Fachmedien Wiesbaden GmbH, Makler-Vergleich.de, eigene Berechnungen. Stand: 29. September 2017. © Kreditvergleich.net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</si>
</sst>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%"/>
    <numFmt numFmtId="165" formatCode="#,##0.00\ &quot;€&quot;"/>
    <numFmt numFmtId="166" formatCode="_-* #,##0\ &quot;€&quot;_-;\-* #,##0\ &quot;€&quot;_-;_-* &quot;-&quot;??\ &quot;€&quot;_-;_-@_-"/>
    <numFmt numFmtId="167" formatCode="0.00\ %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26"/>
      <color rgb="FF047C9A"/>
      <name val="Calibri"/>
      <family val="2"/>
      <scheme val="minor"/>
    </font>
    <font>
      <u/>
      <sz val="18"/>
      <color rgb="FF047C9A"/>
      <name val="Calibri"/>
      <family val="2"/>
      <scheme val="minor"/>
    </font>
    <font>
      <b/>
      <sz val="11"/>
      <color rgb="FF047C9A"/>
      <name val="Calibri"/>
      <family val="2"/>
      <scheme val="minor"/>
    </font>
    <font>
      <sz val="18"/>
      <color rgb="FF047C9A"/>
      <name val="Calibri"/>
      <family val="2"/>
      <scheme val="minor"/>
    </font>
    <font>
      <sz val="11"/>
      <color rgb="FF047C9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3E50"/>
        <bgColor indexed="64"/>
      </patternFill>
    </fill>
    <fill>
      <patternFill patternType="solid">
        <fgColor rgb="FFFF900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 wrapText="1"/>
    </xf>
    <xf numFmtId="164" fontId="0" fillId="0" borderId="0" xfId="2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/>
    <xf numFmtId="0" fontId="3" fillId="2" borderId="0" xfId="0" applyFont="1" applyFill="1"/>
    <xf numFmtId="0" fontId="0" fillId="2" borderId="0" xfId="0" applyFont="1" applyFill="1"/>
    <xf numFmtId="0" fontId="2" fillId="2" borderId="0" xfId="0" applyFont="1" applyFill="1"/>
    <xf numFmtId="0" fontId="0" fillId="2" borderId="0" xfId="0" applyFont="1" applyFill="1" applyAlignment="1">
      <alignment horizontal="right"/>
    </xf>
    <xf numFmtId="165" fontId="0" fillId="2" borderId="1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center"/>
    </xf>
    <xf numFmtId="0" fontId="5" fillId="2" borderId="0" xfId="0" applyFont="1" applyFill="1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4" fillId="2" borderId="0" xfId="0" applyFont="1" applyFill="1" applyBorder="1"/>
    <xf numFmtId="0" fontId="4" fillId="2" borderId="3" xfId="0" applyFont="1" applyFill="1" applyBorder="1"/>
    <xf numFmtId="0" fontId="5" fillId="2" borderId="3" xfId="0" applyFont="1" applyFill="1" applyBorder="1"/>
    <xf numFmtId="10" fontId="0" fillId="2" borderId="0" xfId="2" quotePrefix="1" applyNumberFormat="1" applyFont="1" applyFill="1" applyAlignment="1">
      <alignment horizontal="center"/>
    </xf>
    <xf numFmtId="10" fontId="0" fillId="2" borderId="0" xfId="2" applyNumberFormat="1" applyFont="1" applyFill="1" applyAlignment="1">
      <alignment horizontal="center"/>
    </xf>
    <xf numFmtId="10" fontId="0" fillId="2" borderId="0" xfId="0" applyNumberFormat="1" applyFont="1" applyFill="1"/>
    <xf numFmtId="0" fontId="0" fillId="3" borderId="0" xfId="0" applyFont="1" applyFill="1"/>
    <xf numFmtId="0" fontId="2" fillId="3" borderId="0" xfId="0" applyFont="1" applyFill="1"/>
    <xf numFmtId="166" fontId="0" fillId="4" borderId="2" xfId="1" applyNumberFormat="1" applyFont="1" applyFill="1" applyBorder="1"/>
    <xf numFmtId="0" fontId="0" fillId="4" borderId="2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44" fontId="10" fillId="2" borderId="0" xfId="1" applyFont="1" applyFill="1"/>
    <xf numFmtId="44" fontId="10" fillId="2" borderId="0" xfId="0" applyNumberFormat="1" applyFont="1" applyFill="1"/>
    <xf numFmtId="44" fontId="8" fillId="2" borderId="0" xfId="0" applyNumberFormat="1" applyFont="1" applyFill="1"/>
    <xf numFmtId="0" fontId="10" fillId="2" borderId="0" xfId="0" applyFont="1" applyFill="1" applyAlignment="1">
      <alignment horizontal="righ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0" fillId="2" borderId="0" xfId="0" quotePrefix="1" applyFont="1" applyFill="1" applyAlignment="1">
      <alignment horizontal="center" vertical="center"/>
    </xf>
    <xf numFmtId="167" fontId="8" fillId="2" borderId="0" xfId="2" applyNumberFormat="1" applyFont="1" applyFill="1" applyAlignment="1">
      <alignment horizontal="right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47C9A"/>
      <color rgb="FFFF9001"/>
      <color rgb="FF2B3E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</xdr:row>
      <xdr:rowOff>219075</xdr:rowOff>
    </xdr:from>
    <xdr:to>
      <xdr:col>12</xdr:col>
      <xdr:colOff>428625</xdr:colOff>
      <xdr:row>6</xdr:row>
      <xdr:rowOff>180975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4528C72-3E94-44D7-BB29-BBB8D35B32EA}"/>
            </a:ext>
          </a:extLst>
        </xdr:cNvPr>
        <xdr:cNvSpPr txBox="1"/>
      </xdr:nvSpPr>
      <xdr:spPr>
        <a:xfrm>
          <a:off x="6953250" y="942975"/>
          <a:ext cx="2514600" cy="828675"/>
        </a:xfrm>
        <a:prstGeom prst="rect">
          <a:avLst/>
        </a:prstGeom>
        <a:solidFill>
          <a:schemeClr val="lt1"/>
        </a:solidFill>
        <a:ln w="9525" cmpd="sng">
          <a:solidFill>
            <a:srgbClr val="FF900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Bitte in die orangenen Felder die Beträge in vollen Euro eintragen. Die "Auswahl"</a:t>
          </a:r>
          <a:r>
            <a:rPr lang="de-DE" sz="1100" baseline="0"/>
            <a:t> Felder müssen angeklickt werden, um die Dropdown-Auswahl zu sehen.</a:t>
          </a:r>
        </a:p>
      </xdr:txBody>
    </xdr:sp>
    <xdr:clientData/>
  </xdr:twoCellAnchor>
  <xdr:twoCellAnchor>
    <xdr:from>
      <xdr:col>7</xdr:col>
      <xdr:colOff>47625</xdr:colOff>
      <xdr:row>4</xdr:row>
      <xdr:rowOff>123825</xdr:rowOff>
    </xdr:from>
    <xdr:to>
      <xdr:col>9</xdr:col>
      <xdr:colOff>133350</xdr:colOff>
      <xdr:row>4</xdr:row>
      <xdr:rowOff>133350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3C09FCD-BDBE-49C9-BF3C-A32DE8E9C0A9}"/>
            </a:ext>
          </a:extLst>
        </xdr:cNvPr>
        <xdr:cNvCxnSpPr/>
      </xdr:nvCxnSpPr>
      <xdr:spPr>
        <a:xfrm flipH="1">
          <a:off x="6181725" y="1333500"/>
          <a:ext cx="704850" cy="9525"/>
        </a:xfrm>
        <a:prstGeom prst="straightConnector1">
          <a:avLst/>
        </a:prstGeom>
        <a:ln>
          <a:solidFill>
            <a:srgbClr val="FF9001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5</xdr:row>
      <xdr:rowOff>9525</xdr:rowOff>
    </xdr:from>
    <xdr:to>
      <xdr:col>9</xdr:col>
      <xdr:colOff>123825</xdr:colOff>
      <xdr:row>6</xdr:row>
      <xdr:rowOff>171450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14BC5F77-A4BD-4919-BD4F-9A3BB0223E41}"/>
            </a:ext>
          </a:extLst>
        </xdr:cNvPr>
        <xdr:cNvCxnSpPr/>
      </xdr:nvCxnSpPr>
      <xdr:spPr>
        <a:xfrm flipH="1">
          <a:off x="6162676" y="1409700"/>
          <a:ext cx="714374" cy="352425"/>
        </a:xfrm>
        <a:prstGeom prst="straightConnector1">
          <a:avLst/>
        </a:prstGeom>
        <a:ln>
          <a:solidFill>
            <a:srgbClr val="FF9001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46E2-D558-46CE-B39F-634BAB3CF3A0}">
  <dimension ref="A1:I39"/>
  <sheetViews>
    <sheetView tabSelected="1" workbookViewId="0">
      <selection activeCell="G5" sqref="G5"/>
    </sheetView>
  </sheetViews>
  <sheetFormatPr baseColWidth="10" defaultRowHeight="15" x14ac:dyDescent="0.25"/>
  <cols>
    <col min="1" max="1" width="5.7109375" style="23" customWidth="1"/>
    <col min="2" max="2" width="3.5703125" style="7" customWidth="1"/>
    <col min="3" max="3" width="29.42578125" style="7" customWidth="1"/>
    <col min="4" max="4" width="7.5703125" style="7" customWidth="1"/>
    <col min="5" max="5" width="22.85546875" style="7" customWidth="1"/>
    <col min="6" max="6" width="3.5703125" style="7" customWidth="1"/>
    <col min="7" max="7" width="19.28515625" style="7" customWidth="1"/>
    <col min="8" max="8" width="3.5703125" style="7" customWidth="1"/>
    <col min="9" max="9" width="5.7109375" style="23" customWidth="1"/>
    <col min="10" max="16384" width="11.42578125" style="7"/>
  </cols>
  <sheetData>
    <row r="1" spans="1:9" ht="33.75" x14ac:dyDescent="0.5">
      <c r="C1" s="27" t="s">
        <v>0</v>
      </c>
      <c r="D1" s="6"/>
      <c r="E1" s="6"/>
    </row>
    <row r="2" spans="1:9" ht="23.25" x14ac:dyDescent="0.35">
      <c r="C2" s="8"/>
      <c r="D2" s="8"/>
      <c r="E2" s="8"/>
    </row>
    <row r="3" spans="1:9" ht="23.25" x14ac:dyDescent="0.35">
      <c r="C3" s="28" t="s">
        <v>29</v>
      </c>
      <c r="D3" s="8"/>
      <c r="E3" s="8"/>
    </row>
    <row r="5" spans="1:9" x14ac:dyDescent="0.25">
      <c r="C5" s="7" t="s">
        <v>41</v>
      </c>
      <c r="G5" s="25"/>
    </row>
    <row r="6" spans="1:9" x14ac:dyDescent="0.25">
      <c r="C6" s="7" t="s">
        <v>42</v>
      </c>
      <c r="G6" s="25"/>
    </row>
    <row r="7" spans="1:9" x14ac:dyDescent="0.25">
      <c r="C7" s="7" t="s">
        <v>22</v>
      </c>
      <c r="G7" s="9" t="s">
        <v>32</v>
      </c>
    </row>
    <row r="8" spans="1:9" x14ac:dyDescent="0.25">
      <c r="C8" s="7" t="s">
        <v>38</v>
      </c>
      <c r="G8" s="9" t="s">
        <v>32</v>
      </c>
    </row>
    <row r="9" spans="1:9" x14ac:dyDescent="0.25">
      <c r="C9" s="7" t="s">
        <v>27</v>
      </c>
      <c r="G9" s="26"/>
    </row>
    <row r="10" spans="1:9" x14ac:dyDescent="0.25">
      <c r="C10" s="7" t="s">
        <v>28</v>
      </c>
      <c r="G10" s="9" t="s">
        <v>32</v>
      </c>
    </row>
    <row r="11" spans="1:9" ht="15.75" thickBot="1" x14ac:dyDescent="0.3">
      <c r="C11" s="15"/>
      <c r="D11" s="15"/>
      <c r="E11" s="15"/>
      <c r="F11" s="15"/>
      <c r="G11" s="16"/>
    </row>
    <row r="12" spans="1:9" s="8" customFormat="1" ht="23.25" x14ac:dyDescent="0.35">
      <c r="A12" s="24"/>
      <c r="I12" s="24"/>
    </row>
    <row r="13" spans="1:9" s="8" customFormat="1" ht="23.25" x14ac:dyDescent="0.35">
      <c r="A13" s="24"/>
      <c r="C13" s="28" t="s">
        <v>30</v>
      </c>
      <c r="G13" s="30"/>
      <c r="I13" s="24"/>
    </row>
    <row r="14" spans="1:9" x14ac:dyDescent="0.25">
      <c r="G14" s="31"/>
    </row>
    <row r="15" spans="1:9" x14ac:dyDescent="0.25">
      <c r="C15" s="7" t="s">
        <v>1</v>
      </c>
      <c r="G15" s="32" t="str">
        <f>IF(G6="","",G6*12)</f>
        <v/>
      </c>
    </row>
    <row r="16" spans="1:9" x14ac:dyDescent="0.25">
      <c r="C16" s="7" t="s">
        <v>2</v>
      </c>
      <c r="D16" s="20" t="str">
        <f>IF(G7="Auswahl","",VLOOKUP(G7,Grunderwerbsteuer!A2:B17,2,FALSE))</f>
        <v/>
      </c>
      <c r="G16" s="32" t="str">
        <f>IF(G5="","",D16*G5)</f>
        <v/>
      </c>
    </row>
    <row r="17" spans="3:7" x14ac:dyDescent="0.25">
      <c r="C17" s="7" t="s">
        <v>3</v>
      </c>
      <c r="D17" s="21" t="str">
        <f>IF(G8="Auswahl","",(IF(G8="Nein",0,(VLOOKUP(G7,Maklercourtage!A1:B16,2,FALSE)))))</f>
        <v/>
      </c>
      <c r="G17" s="32" t="str">
        <f>IF(G5="","",D17*G5)</f>
        <v/>
      </c>
    </row>
    <row r="18" spans="3:7" x14ac:dyDescent="0.25">
      <c r="C18" s="7" t="s">
        <v>40</v>
      </c>
      <c r="D18" s="22"/>
      <c r="G18" s="32" t="str">
        <f>IF(G5="","",G5*0.015)</f>
        <v/>
      </c>
    </row>
    <row r="19" spans="3:7" x14ac:dyDescent="0.25">
      <c r="C19" s="7" t="s">
        <v>4</v>
      </c>
      <c r="D19" s="22"/>
      <c r="G19" s="33" t="str">
        <f>IF(G9="","",G9*(VLOOKUP(G10,Instandhaltung!A2:B4,2,FALSE)))</f>
        <v/>
      </c>
    </row>
    <row r="20" spans="3:7" x14ac:dyDescent="0.25">
      <c r="C20" s="7" t="s">
        <v>37</v>
      </c>
      <c r="D20" s="21" t="str">
        <f>IF(G5="","",G20/G5)</f>
        <v/>
      </c>
      <c r="G20" s="33" t="str">
        <f>IF(G16="","",G16+G17+G18)</f>
        <v/>
      </c>
    </row>
    <row r="21" spans="3:7" x14ac:dyDescent="0.25">
      <c r="G21" s="31"/>
    </row>
    <row r="22" spans="3:7" x14ac:dyDescent="0.25">
      <c r="C22" s="29" t="s">
        <v>5</v>
      </c>
      <c r="G22" s="34" t="str">
        <f>IF(G5="","",G5+G16+G17+G18+G19)</f>
        <v/>
      </c>
    </row>
    <row r="23" spans="3:7" x14ac:dyDescent="0.25">
      <c r="G23" s="31"/>
    </row>
    <row r="24" spans="3:7" ht="15.75" thickBot="1" x14ac:dyDescent="0.3">
      <c r="C24" s="38" t="s">
        <v>36</v>
      </c>
      <c r="D24" s="13"/>
      <c r="E24" s="10" t="str">
        <f>G15</f>
        <v/>
      </c>
      <c r="F24" s="39" t="s">
        <v>23</v>
      </c>
      <c r="G24" s="40" t="str">
        <f>IF(E24="","",E24/E25)</f>
        <v/>
      </c>
    </row>
    <row r="25" spans="3:7" x14ac:dyDescent="0.25">
      <c r="C25" s="38"/>
      <c r="D25" s="13"/>
      <c r="E25" s="11" t="str">
        <f>IF(G5="","",G5)</f>
        <v/>
      </c>
      <c r="F25" s="39"/>
      <c r="G25" s="40"/>
    </row>
    <row r="26" spans="3:7" x14ac:dyDescent="0.25">
      <c r="C26" s="12"/>
      <c r="D26" s="12"/>
      <c r="E26" s="12"/>
      <c r="F26" s="11"/>
      <c r="G26" s="35"/>
    </row>
    <row r="27" spans="3:7" ht="15.75" thickBot="1" x14ac:dyDescent="0.3">
      <c r="C27" s="38" t="s">
        <v>31</v>
      </c>
      <c r="D27" s="13"/>
      <c r="E27" s="10" t="str">
        <f>IF(G15="","",G15-G19)</f>
        <v/>
      </c>
      <c r="F27" s="39" t="s">
        <v>23</v>
      </c>
      <c r="G27" s="40" t="str">
        <f>IF(E27="","",E27/E28)</f>
        <v/>
      </c>
    </row>
    <row r="28" spans="3:7" x14ac:dyDescent="0.25">
      <c r="C28" s="38"/>
      <c r="D28" s="13"/>
      <c r="E28" s="11" t="str">
        <f>G22</f>
        <v/>
      </c>
      <c r="F28" s="39"/>
      <c r="G28" s="40"/>
    </row>
    <row r="29" spans="3:7" x14ac:dyDescent="0.25">
      <c r="G29" s="31"/>
    </row>
    <row r="33" spans="3:7" ht="15" customHeight="1" x14ac:dyDescent="0.25">
      <c r="C33" s="18" t="s">
        <v>39</v>
      </c>
      <c r="D33" s="19"/>
      <c r="E33" s="19"/>
      <c r="F33" s="19"/>
      <c r="G33" s="19"/>
    </row>
    <row r="34" spans="3:7" ht="15" customHeight="1" x14ac:dyDescent="0.25">
      <c r="C34" s="36" t="s">
        <v>43</v>
      </c>
      <c r="D34" s="36"/>
      <c r="E34" s="36"/>
      <c r="F34" s="36"/>
      <c r="G34" s="36"/>
    </row>
    <row r="35" spans="3:7" x14ac:dyDescent="0.25">
      <c r="C35" s="36"/>
      <c r="D35" s="36"/>
      <c r="E35" s="36"/>
      <c r="F35" s="36"/>
      <c r="G35" s="36"/>
    </row>
    <row r="37" spans="3:7" ht="15" customHeight="1" x14ac:dyDescent="0.25">
      <c r="C37" s="17" t="s">
        <v>35</v>
      </c>
      <c r="D37" s="14"/>
      <c r="E37" s="14"/>
      <c r="F37" s="14"/>
      <c r="G37" s="14"/>
    </row>
    <row r="38" spans="3:7" ht="15" customHeight="1" x14ac:dyDescent="0.25">
      <c r="C38" s="37" t="s">
        <v>44</v>
      </c>
      <c r="D38" s="37"/>
      <c r="E38" s="37"/>
      <c r="F38" s="37"/>
      <c r="G38" s="37"/>
    </row>
    <row r="39" spans="3:7" x14ac:dyDescent="0.25">
      <c r="C39" s="37"/>
      <c r="D39" s="37"/>
      <c r="E39" s="37"/>
      <c r="F39" s="37"/>
      <c r="G39" s="37"/>
    </row>
  </sheetData>
  <sheetProtection selectLockedCells="1"/>
  <protectedRanges>
    <protectedRange algorithmName="SHA-512" hashValue="mZz5RnSobH7aYfXpzf+dlL1rzN9mBKgFGyZYtN0Iz+DIAoAWXBDZryNQcKczwzAVR/Mqizq5yzhjTkp/afEJ/w==" saltValue="GZ41Hc1JWzYtSlrI1ibm2g==" spinCount="100000" sqref="G5:G10" name="Eingaben"/>
  </protectedRanges>
  <mergeCells count="8">
    <mergeCell ref="C34:G35"/>
    <mergeCell ref="C38:G39"/>
    <mergeCell ref="C24:C25"/>
    <mergeCell ref="F24:F25"/>
    <mergeCell ref="G24:G25"/>
    <mergeCell ref="F27:F28"/>
    <mergeCell ref="G27:G28"/>
    <mergeCell ref="C27:C28"/>
  </mergeCells>
  <dataValidations count="2">
    <dataValidation type="list" allowBlank="1" showInputMessage="1" showErrorMessage="1" sqref="F9" xr:uid="{FC393C05-7959-4204-BFF3-911E4F40C5CA}">
      <formula1>"Ja,Nein"</formula1>
    </dataValidation>
    <dataValidation type="list" allowBlank="1" showInputMessage="1" showErrorMessage="1" sqref="G8" xr:uid="{296E265A-FE1F-4E14-BA1F-FFA1FF5A8CA1}">
      <formula1>"Auswahl,Ja,Nein"</formula1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8D165C-4EB6-48CC-81D2-989B766DC298}">
          <x14:formula1>
            <xm:f>Grunderwerbsteuer!$A$1:$A$17</xm:f>
          </x14:formula1>
          <xm:sqref>G7</xm:sqref>
        </x14:dataValidation>
        <x14:dataValidation type="list" allowBlank="1" showInputMessage="1" showErrorMessage="1" xr:uid="{A21BF615-F32C-457B-A3CC-0FFC62A84CA3}">
          <x14:formula1>
            <xm:f>Instandhaltung!$A$1:$A$4</xm:f>
          </x14:formula1>
          <xm:sqref>G10:G11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AC8F-3D82-4EC7-BBA9-DB0EF9F23075}">
  <dimension ref="A1:B17"/>
  <sheetViews>
    <sheetView workbookViewId="0">
      <selection activeCell="B2" sqref="B2"/>
    </sheetView>
  </sheetViews>
  <sheetFormatPr baseColWidth="10" defaultRowHeight="15" x14ac:dyDescent="0.25"/>
  <cols>
    <col min="1" max="1" width="26.28515625" customWidth="1"/>
  </cols>
  <sheetData>
    <row r="1" spans="1:2" x14ac:dyDescent="0.25">
      <c r="A1" t="s">
        <v>32</v>
      </c>
      <c r="B1" t="s">
        <v>33</v>
      </c>
    </row>
    <row r="2" spans="1:2" x14ac:dyDescent="0.25">
      <c r="A2" s="1" t="s">
        <v>13</v>
      </c>
      <c r="B2" s="2">
        <v>0.05</v>
      </c>
    </row>
    <row r="3" spans="1:2" x14ac:dyDescent="0.25">
      <c r="A3" s="1" t="s">
        <v>20</v>
      </c>
      <c r="B3" s="2">
        <v>3.5000000000000003E-2</v>
      </c>
    </row>
    <row r="4" spans="1:2" x14ac:dyDescent="0.25">
      <c r="A4" s="1" t="s">
        <v>11</v>
      </c>
      <c r="B4" s="2">
        <v>0.06</v>
      </c>
    </row>
    <row r="5" spans="1:2" x14ac:dyDescent="0.25">
      <c r="A5" s="1" t="s">
        <v>6</v>
      </c>
      <c r="B5" s="2">
        <v>6.5000000000000002E-2</v>
      </c>
    </row>
    <row r="6" spans="1:2" x14ac:dyDescent="0.25">
      <c r="A6" s="1" t="s">
        <v>14</v>
      </c>
      <c r="B6" s="2">
        <v>0.05</v>
      </c>
    </row>
    <row r="7" spans="1:2" x14ac:dyDescent="0.25">
      <c r="A7" s="1" t="s">
        <v>19</v>
      </c>
      <c r="B7" s="2">
        <v>4.4999999999999998E-2</v>
      </c>
    </row>
    <row r="8" spans="1:2" x14ac:dyDescent="0.25">
      <c r="A8" s="1" t="s">
        <v>12</v>
      </c>
      <c r="B8" s="2">
        <v>0.06</v>
      </c>
    </row>
    <row r="9" spans="1:2" x14ac:dyDescent="0.25">
      <c r="A9" s="1" t="s">
        <v>15</v>
      </c>
      <c r="B9" s="2">
        <v>0.05</v>
      </c>
    </row>
    <row r="10" spans="1:2" x14ac:dyDescent="0.25">
      <c r="A10" s="1" t="s">
        <v>16</v>
      </c>
      <c r="B10" s="2">
        <v>0.05</v>
      </c>
    </row>
    <row r="11" spans="1:2" x14ac:dyDescent="0.25">
      <c r="A11" s="1" t="s">
        <v>7</v>
      </c>
      <c r="B11" s="2">
        <v>6.5000000000000002E-2</v>
      </c>
    </row>
    <row r="12" spans="1:2" x14ac:dyDescent="0.25">
      <c r="A12" s="1" t="s">
        <v>17</v>
      </c>
      <c r="B12" s="2">
        <v>0.05</v>
      </c>
    </row>
    <row r="13" spans="1:2" x14ac:dyDescent="0.25">
      <c r="A13" s="1" t="s">
        <v>8</v>
      </c>
      <c r="B13" s="2">
        <v>6.5000000000000002E-2</v>
      </c>
    </row>
    <row r="14" spans="1:2" x14ac:dyDescent="0.25">
      <c r="A14" s="1" t="s">
        <v>21</v>
      </c>
      <c r="B14" s="2">
        <v>3.5000000000000003E-2</v>
      </c>
    </row>
    <row r="15" spans="1:2" x14ac:dyDescent="0.25">
      <c r="A15" s="1" t="s">
        <v>18</v>
      </c>
      <c r="B15" s="2">
        <v>0.05</v>
      </c>
    </row>
    <row r="16" spans="1:2" x14ac:dyDescent="0.25">
      <c r="A16" s="1" t="s">
        <v>9</v>
      </c>
      <c r="B16" s="2">
        <v>6.5000000000000002E-2</v>
      </c>
    </row>
    <row r="17" spans="1:2" x14ac:dyDescent="0.25">
      <c r="A17" s="1" t="s">
        <v>10</v>
      </c>
      <c r="B17" s="2">
        <v>6.5000000000000002E-2</v>
      </c>
    </row>
  </sheetData>
  <sortState ref="A2:B17">
    <sortCondition ref="A2:A17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2B5F-94CB-47B9-9E0D-DDB08DC20632}">
  <dimension ref="A1:D16"/>
  <sheetViews>
    <sheetView workbookViewId="0">
      <selection activeCell="J18" sqref="J18"/>
    </sheetView>
  </sheetViews>
  <sheetFormatPr baseColWidth="10" defaultRowHeight="15" x14ac:dyDescent="0.25"/>
  <cols>
    <col min="1" max="1" width="25.42578125" style="5" bestFit="1" customWidth="1"/>
    <col min="2" max="4" width="6.140625" style="5" bestFit="1" customWidth="1"/>
  </cols>
  <sheetData>
    <row r="1" spans="1:3" x14ac:dyDescent="0.25">
      <c r="A1" s="3" t="s">
        <v>13</v>
      </c>
      <c r="B1" s="4">
        <v>3.5700000000000003E-2</v>
      </c>
      <c r="C1" s="4"/>
    </row>
    <row r="2" spans="1:3" x14ac:dyDescent="0.25">
      <c r="A2" s="3" t="s">
        <v>20</v>
      </c>
      <c r="B2" s="4">
        <v>3.5700000000000003E-2</v>
      </c>
      <c r="C2" s="4"/>
    </row>
    <row r="3" spans="1:3" x14ac:dyDescent="0.25">
      <c r="A3" s="3" t="s">
        <v>11</v>
      </c>
      <c r="B3" s="4">
        <v>7.1400000000000005E-2</v>
      </c>
      <c r="C3" s="4"/>
    </row>
    <row r="4" spans="1:3" x14ac:dyDescent="0.25">
      <c r="A4" s="3" t="s">
        <v>6</v>
      </c>
      <c r="B4" s="4">
        <v>7.1400000000000005E-2</v>
      </c>
      <c r="C4" s="4"/>
    </row>
    <row r="5" spans="1:3" x14ac:dyDescent="0.25">
      <c r="A5" s="3" t="s">
        <v>14</v>
      </c>
      <c r="B5" s="4">
        <v>3.5700000000000003E-2</v>
      </c>
      <c r="C5" s="4"/>
    </row>
    <row r="6" spans="1:3" x14ac:dyDescent="0.25">
      <c r="A6" s="3" t="s">
        <v>19</v>
      </c>
      <c r="B6" s="4">
        <v>6.25E-2</v>
      </c>
      <c r="C6" s="4"/>
    </row>
    <row r="7" spans="1:3" x14ac:dyDescent="0.25">
      <c r="A7" s="3" t="s">
        <v>12</v>
      </c>
      <c r="B7" s="4">
        <v>5.9499999999999997E-2</v>
      </c>
      <c r="C7" s="4"/>
    </row>
    <row r="8" spans="1:3" x14ac:dyDescent="0.25">
      <c r="A8" s="3" t="s">
        <v>15</v>
      </c>
      <c r="B8" s="4">
        <v>3.5700000000000003E-2</v>
      </c>
      <c r="C8" s="4"/>
    </row>
    <row r="9" spans="1:3" x14ac:dyDescent="0.25">
      <c r="A9" s="3" t="s">
        <v>16</v>
      </c>
      <c r="B9" s="4">
        <v>3.5700000000000003E-2</v>
      </c>
      <c r="C9" s="4"/>
    </row>
    <row r="10" spans="1:3" x14ac:dyDescent="0.25">
      <c r="A10" s="3" t="s">
        <v>7</v>
      </c>
      <c r="B10" s="4">
        <v>3.5700000000000003E-2</v>
      </c>
      <c r="C10" s="4"/>
    </row>
    <row r="11" spans="1:3" x14ac:dyDescent="0.25">
      <c r="A11" s="3" t="s">
        <v>17</v>
      </c>
      <c r="B11" s="4">
        <v>3.5700000000000003E-2</v>
      </c>
      <c r="C11" s="4"/>
    </row>
    <row r="12" spans="1:3" x14ac:dyDescent="0.25">
      <c r="A12" s="3" t="s">
        <v>8</v>
      </c>
      <c r="B12" s="4">
        <v>3.5700000000000003E-2</v>
      </c>
      <c r="C12" s="4"/>
    </row>
    <row r="13" spans="1:3" x14ac:dyDescent="0.25">
      <c r="A13" s="3" t="s">
        <v>21</v>
      </c>
      <c r="B13" s="4">
        <v>3.5700000000000003E-2</v>
      </c>
      <c r="C13" s="4"/>
    </row>
    <row r="14" spans="1:3" x14ac:dyDescent="0.25">
      <c r="A14" s="3" t="s">
        <v>18</v>
      </c>
      <c r="B14" s="4">
        <v>3.5700000000000003E-2</v>
      </c>
      <c r="C14" s="4"/>
    </row>
    <row r="15" spans="1:3" x14ac:dyDescent="0.25">
      <c r="A15" s="3" t="s">
        <v>9</v>
      </c>
      <c r="B15" s="4">
        <v>3.5700000000000003E-2</v>
      </c>
      <c r="C15" s="4"/>
    </row>
    <row r="16" spans="1:3" x14ac:dyDescent="0.25">
      <c r="A16" s="3" t="s">
        <v>10</v>
      </c>
      <c r="B16" s="4">
        <v>3.5700000000000003E-2</v>
      </c>
      <c r="C16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E1C7-9FF2-4671-BAA0-769FCF596881}">
  <dimension ref="A1:B4"/>
  <sheetViews>
    <sheetView workbookViewId="0">
      <selection activeCell="B2" sqref="B2"/>
    </sheetView>
  </sheetViews>
  <sheetFormatPr baseColWidth="10" defaultRowHeight="15" x14ac:dyDescent="0.25"/>
  <sheetData>
    <row r="1" spans="1:2" x14ac:dyDescent="0.25">
      <c r="A1" t="s">
        <v>32</v>
      </c>
      <c r="B1" t="s">
        <v>34</v>
      </c>
    </row>
    <row r="2" spans="1:2" x14ac:dyDescent="0.25">
      <c r="A2" t="s">
        <v>24</v>
      </c>
      <c r="B2">
        <v>8.7799999999999994</v>
      </c>
    </row>
    <row r="3" spans="1:2" x14ac:dyDescent="0.25">
      <c r="A3" t="s">
        <v>25</v>
      </c>
      <c r="B3">
        <v>11.14</v>
      </c>
    </row>
    <row r="4" spans="1:2" x14ac:dyDescent="0.25">
      <c r="A4" t="s">
        <v>26</v>
      </c>
      <c r="B4">
        <v>14.23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Renditeberechnung</vt:lpstr>
      <vt:lpstr>Grunderwerbsteuer</vt:lpstr>
      <vt:lpstr>Maklercourtage</vt:lpstr>
      <vt:lpstr>Instandhaltung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Opitz</dc:creator>
  <cp:lastModifiedBy>Marc Opitz</cp:lastModifiedBy>
  <dcterms:created xsi:type="dcterms:W3CDTF">2017-09-28T10:39:56Z</dcterms:created>
  <dcterms:modified xsi:type="dcterms:W3CDTF">2017-09-29T07:43:57Z</dcterms:modified>
</cp:coreProperties>
</file>